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355" windowHeight="1920"/>
  </bookViews>
  <sheets>
    <sheet name="제1작업" sheetId="2" r:id="rId1"/>
    <sheet name="제2작업" sheetId="3" r:id="rId2"/>
    <sheet name="제3작업" sheetId="4" r:id="rId3"/>
    <sheet name="제4작업" sheetId="8" r:id="rId4"/>
  </sheets>
  <definedNames>
    <definedName name="_xlnm._FilterDatabase" localSheetId="1" hidden="1">제2작업!$B$2:$H$10</definedName>
    <definedName name="연회비">제1작업!$E$5:$E$12</definedName>
    <definedName name="_xlnm.Criteria" localSheetId="1">제2작업!$B$13:$C$14</definedName>
    <definedName name="_xlnm.Extract" localSheetId="1">제2작업!$B$18:$H$18</definedName>
  </definedNames>
  <calcPr calcId="145621"/>
  <pivotCaches>
    <pivotCache cacheId="3" r:id="rId5"/>
  </pivotCaches>
</workbook>
</file>

<file path=xl/calcChain.xml><?xml version="1.0" encoding="utf-8"?>
<calcChain xmlns="http://schemas.openxmlformats.org/spreadsheetml/2006/main">
  <c r="J14" i="2" l="1"/>
  <c r="J13" i="2"/>
  <c r="E14" i="2"/>
  <c r="E13" i="2"/>
  <c r="J5" i="2"/>
  <c r="J6" i="2"/>
  <c r="J7" i="2"/>
  <c r="J8" i="2"/>
  <c r="J9" i="2"/>
  <c r="J10" i="2"/>
  <c r="J11" i="2"/>
  <c r="J12" i="2"/>
  <c r="I10" i="2"/>
  <c r="I8" i="2"/>
  <c r="I5" i="2"/>
  <c r="I11" i="2"/>
  <c r="I12" i="2"/>
  <c r="I9" i="2"/>
  <c r="I6" i="2"/>
  <c r="I7" i="2"/>
</calcChain>
</file>

<file path=xl/sharedStrings.xml><?xml version="1.0" encoding="utf-8"?>
<sst xmlns="http://schemas.openxmlformats.org/spreadsheetml/2006/main" count="114" uniqueCount="43">
  <si>
    <t>혜택</t>
  </si>
  <si>
    <t>주유할인</t>
  </si>
  <si>
    <t>교통비할인</t>
  </si>
  <si>
    <t>병원할인</t>
  </si>
  <si>
    <t>연회비</t>
  </si>
  <si>
    <t>코드</t>
    <phoneticPr fontId="7" type="noConversion"/>
  </si>
  <si>
    <t>항공마일리지</t>
    <phoneticPr fontId="7" type="noConversion"/>
  </si>
  <si>
    <t>신규가입률</t>
    <phoneticPr fontId="7" type="noConversion"/>
  </si>
  <si>
    <t>코드</t>
    <phoneticPr fontId="7" type="noConversion"/>
  </si>
  <si>
    <t>기존
가입자</t>
    <phoneticPr fontId="7" type="noConversion"/>
  </si>
  <si>
    <t>당월
신규가입자</t>
    <phoneticPr fontId="7" type="noConversion"/>
  </si>
  <si>
    <t>당월
신규가입률</t>
    <phoneticPr fontId="7" type="noConversion"/>
  </si>
  <si>
    <t>순위</t>
    <phoneticPr fontId="7" type="noConversion"/>
  </si>
  <si>
    <t>*할인</t>
    <phoneticPr fontId="7" type="noConversion"/>
  </si>
  <si>
    <t>&gt;=2000</t>
    <phoneticPr fontId="7" type="noConversion"/>
  </si>
  <si>
    <t>총 연회비 합계</t>
    <phoneticPr fontId="7" type="noConversion"/>
  </si>
  <si>
    <t>국내전용</t>
  </si>
  <si>
    <t>비자</t>
  </si>
  <si>
    <t>마스터</t>
  </si>
  <si>
    <t>마스터</t>
    <phoneticPr fontId="7" type="noConversion"/>
  </si>
  <si>
    <t>구분</t>
  </si>
  <si>
    <t>구분</t>
    <phoneticPr fontId="6" type="noConversion"/>
  </si>
  <si>
    <t>카드사</t>
    <phoneticPr fontId="7" type="noConversion"/>
  </si>
  <si>
    <t>L-0901S</t>
  </si>
  <si>
    <t>L-0901S</t>
    <phoneticPr fontId="6" type="noConversion"/>
  </si>
  <si>
    <t>L-1207D</t>
    <phoneticPr fontId="6" type="noConversion"/>
  </si>
  <si>
    <t>V-1101D</t>
    <phoneticPr fontId="6" type="noConversion"/>
  </si>
  <si>
    <t>L-1006D</t>
    <phoneticPr fontId="6" type="noConversion"/>
  </si>
  <si>
    <t>V-0901S</t>
    <phoneticPr fontId="7" type="noConversion"/>
  </si>
  <si>
    <t>M-2101S</t>
    <phoneticPr fontId="6" type="noConversion"/>
  </si>
  <si>
    <t>V-1106S</t>
    <phoneticPr fontId="6" type="noConversion"/>
  </si>
  <si>
    <t>M-2812D</t>
    <phoneticPr fontId="6" type="noConversion"/>
  </si>
  <si>
    <t>비자카드 개수</t>
    <phoneticPr fontId="7" type="noConversion"/>
  </si>
  <si>
    <t>쇼핑할인</t>
    <phoneticPr fontId="6" type="noConversion"/>
  </si>
  <si>
    <t>총합계</t>
  </si>
  <si>
    <t>당월 신규가입률</t>
  </si>
  <si>
    <t>평균 : 당월 신규가입자</t>
  </si>
  <si>
    <t>평균 : 기존가입자</t>
  </si>
  <si>
    <t>0-0.1</t>
  </si>
  <si>
    <t>0.1-0.2</t>
  </si>
  <si>
    <t>0.2-0.3</t>
  </si>
  <si>
    <t>**</t>
  </si>
  <si>
    <t>기존 가입자 평균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</si>
</sst>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#,##0&quot;명&quot;"/>
  </numFmts>
  <fonts count="12"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73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3" xfId="5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center" vertical="center"/>
    </xf>
    <xf numFmtId="0" fontId="11" fillId="0" borderId="2" xfId="4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0" fontId="4" fillId="0" borderId="9" xfId="4" applyNumberFormat="1" applyFont="1" applyBorder="1" applyAlignment="1">
      <alignment horizontal="center" vertical="center"/>
    </xf>
    <xf numFmtId="0" fontId="4" fillId="0" borderId="5" xfId="4" applyNumberFormat="1" applyFont="1" applyBorder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0" fontId="4" fillId="0" borderId="4" xfId="4" applyNumberFormat="1" applyFont="1" applyBorder="1" applyAlignment="1">
      <alignment horizontal="center" vertical="center"/>
    </xf>
    <xf numFmtId="0" fontId="11" fillId="0" borderId="3" xfId="4" applyNumberFormat="1" applyFont="1" applyBorder="1" applyAlignment="1">
      <alignment horizontal="center" vertical="center"/>
    </xf>
    <xf numFmtId="0" fontId="4" fillId="0" borderId="6" xfId="4" applyNumberFormat="1" applyFont="1" applyBorder="1" applyAlignment="1">
      <alignment horizontal="center" vertical="center"/>
    </xf>
    <xf numFmtId="0" fontId="11" fillId="0" borderId="7" xfId="4" applyNumberFormat="1" applyFont="1" applyBorder="1" applyAlignment="1">
      <alignment horizontal="center" vertical="center"/>
    </xf>
    <xf numFmtId="177" fontId="4" fillId="0" borderId="7" xfId="2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0" fontId="4" fillId="0" borderId="11" xfId="4" applyNumberFormat="1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176" fontId="11" fillId="0" borderId="11" xfId="3" applyNumberFormat="1" applyFont="1" applyBorder="1" applyAlignment="1">
      <alignment horizontal="center" vertical="center"/>
    </xf>
    <xf numFmtId="177" fontId="4" fillId="0" borderId="3" xfId="2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0" fontId="4" fillId="0" borderId="12" xfId="4" applyNumberFormat="1" applyFont="1" applyFill="1" applyBorder="1" applyAlignment="1">
      <alignment horizontal="center" vertical="center"/>
    </xf>
    <xf numFmtId="176" fontId="4" fillId="0" borderId="13" xfId="3" applyNumberFormat="1" applyFont="1" applyFill="1" applyBorder="1" applyAlignment="1">
      <alignment horizontal="center" vertical="center"/>
    </xf>
    <xf numFmtId="0" fontId="4" fillId="0" borderId="14" xfId="4" applyNumberFormat="1" applyFont="1" applyFill="1" applyBorder="1" applyAlignment="1">
      <alignment horizontal="center" vertical="center"/>
    </xf>
    <xf numFmtId="0" fontId="11" fillId="0" borderId="15" xfId="4" applyNumberFormat="1" applyFont="1" applyFill="1" applyBorder="1" applyAlignment="1">
      <alignment horizontal="center" vertical="center"/>
    </xf>
    <xf numFmtId="177" fontId="4" fillId="0" borderId="15" xfId="2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6" fontId="4" fillId="0" borderId="16" xfId="3" applyNumberFormat="1" applyFont="1" applyFill="1" applyBorder="1" applyAlignment="1">
      <alignment horizontal="center" vertical="center"/>
    </xf>
    <xf numFmtId="0" fontId="11" fillId="0" borderId="2" xfId="3" quotePrefix="1" applyNumberFormat="1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NumberFormat="1" applyFont="1" applyFill="1" applyBorder="1" applyAlignment="1">
      <alignment horizontal="center" vertical="center" wrapText="1"/>
    </xf>
    <xf numFmtId="0" fontId="4" fillId="2" borderId="18" xfId="4" applyNumberFormat="1" applyFont="1" applyFill="1" applyBorder="1" applyAlignment="1">
      <alignment horizontal="center" vertical="center"/>
    </xf>
    <xf numFmtId="0" fontId="4" fillId="2" borderId="19" xfId="4" applyNumberFormat="1" applyFont="1" applyFill="1" applyBorder="1" applyAlignment="1">
      <alignment horizontal="center" vertical="center" wrapText="1"/>
    </xf>
    <xf numFmtId="41" fontId="11" fillId="0" borderId="2" xfId="1" applyFont="1" applyBorder="1" applyAlignment="1">
      <alignment horizontal="center" vertical="center"/>
    </xf>
    <xf numFmtId="41" fontId="11" fillId="0" borderId="3" xfId="1" applyFont="1" applyBorder="1" applyAlignment="1">
      <alignment horizontal="center" vertical="center"/>
    </xf>
    <xf numFmtId="41" fontId="11" fillId="0" borderId="7" xfId="1" applyFont="1" applyBorder="1" applyAlignment="1">
      <alignment horizontal="center" vertical="center"/>
    </xf>
    <xf numFmtId="0" fontId="2" fillId="0" borderId="2" xfId="4" applyNumberFormat="1" applyFont="1" applyBorder="1" applyAlignment="1">
      <alignment horizontal="center" vertical="center"/>
    </xf>
    <xf numFmtId="0" fontId="2" fillId="0" borderId="3" xfId="4" applyNumberFormat="1" applyFont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NumberFormat="1" applyFont="1" applyFill="1" applyBorder="1" applyAlignment="1">
      <alignment horizontal="center" vertical="center" wrapText="1"/>
    </xf>
    <xf numFmtId="0" fontId="4" fillId="0" borderId="21" xfId="4" applyNumberFormat="1" applyFont="1" applyFill="1" applyBorder="1" applyAlignment="1">
      <alignment horizontal="center" vertical="center"/>
    </xf>
    <xf numFmtId="0" fontId="4" fillId="0" borderId="22" xfId="4" applyNumberFormat="1" applyFont="1" applyFill="1" applyBorder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1" fontId="11" fillId="0" borderId="3" xfId="1" applyFont="1" applyFill="1" applyBorder="1" applyAlignment="1">
      <alignment horizontal="center" vertical="center"/>
    </xf>
    <xf numFmtId="41" fontId="11" fillId="0" borderId="15" xfId="1" applyFont="1" applyFill="1" applyBorder="1" applyAlignment="1">
      <alignment horizontal="center" vertical="center"/>
    </xf>
    <xf numFmtId="177" fontId="11" fillId="0" borderId="7" xfId="2" quotePrefix="1" applyNumberFormat="1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0" fontId="2" fillId="0" borderId="1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>
      <alignment horizontal="center" vertical="center"/>
    </xf>
    <xf numFmtId="0" fontId="11" fillId="0" borderId="8" xfId="4" applyNumberFormat="1" applyFont="1" applyBorder="1" applyAlignment="1">
      <alignment horizontal="center" vertical="center"/>
    </xf>
    <xf numFmtId="0" fontId="11" fillId="0" borderId="10" xfId="4" applyNumberFormat="1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" fillId="0" borderId="6" xfId="4" applyNumberFormat="1" applyFont="1" applyFill="1" applyBorder="1" applyAlignment="1">
      <alignment horizontal="center" vertical="center"/>
    </xf>
    <xf numFmtId="0" fontId="11" fillId="0" borderId="7" xfId="4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백분율" xfId="3" builtinId="5"/>
    <cellStyle name="쉼표 [0]" xfId="1" builtinId="6"/>
    <cellStyle name="통화 [0]" xfId="2" builtinId="7"/>
    <cellStyle name="표준" xfId="0" builtinId="0"/>
    <cellStyle name="표준_제2작업" xfId="5"/>
    <cellStyle name="표준_Sheet2" xfId="4"/>
  </cellStyles>
  <dxfs count="13">
    <dxf>
      <numFmt numFmtId="33" formatCode="_-* #,##0_-;\-* #,##0_-;_-* &quot;-&quot;_-;_-@_-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176" formatCode="0.0%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177" formatCode="#,##0&quot;명&quot;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177" formatCode="#,##0&quot;명&quot;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ko-KR" altLang="en-US" sz="2000" b="1"/>
              <a:t>국내전용 및 비자카드 가입자 현황</a:t>
            </a:r>
            <a:endParaRPr lang="ko-KR" sz="2000" b="1"/>
          </a:p>
        </c:rich>
      </c:tx>
      <c:layout>
        <c:manualLayout>
          <c:xMode val="edge"/>
          <c:yMode val="edge"/>
          <c:x val="0.28555374245789961"/>
          <c:y val="2.299733464677693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6633122090374257E-2"/>
          <c:y val="0.16467128709513704"/>
          <c:w val="0.82392107728533692"/>
          <c:h val="0.70734336008344234"/>
        </c:manualLayout>
      </c:layout>
      <c:barChart>
        <c:barDir val="col"/>
        <c:grouping val="clustered"/>
        <c:varyColors val="0"/>
        <c:ser>
          <c:idx val="1"/>
          <c:order val="1"/>
          <c:tx>
            <c:v>당월 신규가입자</c:v>
          </c:tx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(제1작업!$B$5:$B$9,제1작업!$B$11)</c:f>
              <c:strCache>
                <c:ptCount val="6"/>
                <c:pt idx="0">
                  <c:v>L-0901S</c:v>
                </c:pt>
                <c:pt idx="1">
                  <c:v>L-1207D</c:v>
                </c:pt>
                <c:pt idx="2">
                  <c:v>V-1101D</c:v>
                </c:pt>
                <c:pt idx="3">
                  <c:v>V-1106S</c:v>
                </c:pt>
                <c:pt idx="4">
                  <c:v>L-1006D</c:v>
                </c:pt>
                <c:pt idx="5">
                  <c:v>V-0901S</c:v>
                </c:pt>
              </c:strCache>
            </c:strRef>
          </c:cat>
          <c:val>
            <c:numRef>
              <c:f>(제1작업!$G$5:$G$9,제1작업!$G$11)</c:f>
              <c:numCache>
                <c:formatCode>#,##0"명"</c:formatCode>
                <c:ptCount val="6"/>
                <c:pt idx="0">
                  <c:v>256</c:v>
                </c:pt>
                <c:pt idx="1">
                  <c:v>954</c:v>
                </c:pt>
                <c:pt idx="2">
                  <c:v>6580</c:v>
                </c:pt>
                <c:pt idx="3">
                  <c:v>4572</c:v>
                </c:pt>
                <c:pt idx="4">
                  <c:v>2586</c:v>
                </c:pt>
                <c:pt idx="5">
                  <c:v>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6205696"/>
        <c:axId val="186207232"/>
      </c:barChart>
      <c:lineChart>
        <c:grouping val="standard"/>
        <c:varyColors val="0"/>
        <c:ser>
          <c:idx val="0"/>
          <c:order val="0"/>
          <c:tx>
            <c:v>기존가입자</c:v>
          </c:tx>
          <c:cat>
            <c:strRef>
              <c:f>(제1작업!$B$5:$B$9,제1작업!$B$11)</c:f>
              <c:strCache>
                <c:ptCount val="6"/>
                <c:pt idx="0">
                  <c:v>L-0901S</c:v>
                </c:pt>
                <c:pt idx="1">
                  <c:v>L-1207D</c:v>
                </c:pt>
                <c:pt idx="2">
                  <c:v>V-1101D</c:v>
                </c:pt>
                <c:pt idx="3">
                  <c:v>V-1106S</c:v>
                </c:pt>
                <c:pt idx="4">
                  <c:v>L-1006D</c:v>
                </c:pt>
                <c:pt idx="5">
                  <c:v>V-0901S</c:v>
                </c:pt>
              </c:strCache>
            </c:strRef>
          </c:cat>
          <c:val>
            <c:numRef>
              <c:f>(제1작업!$F$5:$F$9,제1작업!$F$11)</c:f>
              <c:numCache>
                <c:formatCode>#,##0"명"</c:formatCode>
                <c:ptCount val="6"/>
                <c:pt idx="0">
                  <c:v>16524</c:v>
                </c:pt>
                <c:pt idx="1">
                  <c:v>9524</c:v>
                </c:pt>
                <c:pt idx="2">
                  <c:v>25355</c:v>
                </c:pt>
                <c:pt idx="3">
                  <c:v>18452</c:v>
                </c:pt>
                <c:pt idx="4">
                  <c:v>11085</c:v>
                </c:pt>
                <c:pt idx="5">
                  <c:v>15156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27712"/>
        <c:axId val="186225792"/>
      </c:lineChart>
      <c:catAx>
        <c:axId val="18620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86207232"/>
        <c:crosses val="autoZero"/>
        <c:auto val="1"/>
        <c:lblAlgn val="ctr"/>
        <c:lblOffset val="100"/>
        <c:noMultiLvlLbl val="0"/>
      </c:catAx>
      <c:valAx>
        <c:axId val="18620723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ko-KR"/>
                  <a:t>(</a:t>
                </a:r>
                <a:r>
                  <a:rPr lang="ko-KR" altLang="en-US"/>
                  <a:t>신규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layout>
            <c:manualLayout>
              <c:xMode val="edge"/>
              <c:yMode val="edge"/>
              <c:x val="2.0480668936275984E-2"/>
              <c:y val="8.9735369324518754E-2"/>
            </c:manualLayout>
          </c:layout>
          <c:overlay val="0"/>
        </c:title>
        <c:numFmt formatCode="#,##0&quot;명&quot;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86205696"/>
        <c:crosses val="autoZero"/>
        <c:crossBetween val="between"/>
      </c:valAx>
      <c:valAx>
        <c:axId val="1862257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ko-KR"/>
                  <a:t>(</a:t>
                </a:r>
                <a:r>
                  <a:rPr lang="ko-KR" altLang="en-US"/>
                  <a:t>기존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layout>
            <c:manualLayout>
              <c:xMode val="edge"/>
              <c:yMode val="edge"/>
              <c:x val="0.92372310823662618"/>
              <c:y val="8.7644702538448083E-2"/>
            </c:manualLayout>
          </c:layout>
          <c:overlay val="0"/>
        </c:title>
        <c:numFmt formatCode="#,##0&quot;명&quot;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86227712"/>
        <c:crosses val="max"/>
        <c:crossBetween val="between"/>
      </c:valAx>
      <c:catAx>
        <c:axId val="186227712"/>
        <c:scaling>
          <c:orientation val="minMax"/>
        </c:scaling>
        <c:delete val="1"/>
        <c:axPos val="b"/>
        <c:majorTickMark val="out"/>
        <c:minorTickMark val="none"/>
        <c:tickLblPos val="none"/>
        <c:crossAx val="18622579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 b="0">
          <a:latin typeface="맑은 고딕" pitchFamily="50" charset="-127"/>
          <a:ea typeface="맑은 고딕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6</xdr:col>
      <xdr:colOff>390525</xdr:colOff>
      <xdr:row>2</xdr:row>
      <xdr:rowOff>152400</xdr:rowOff>
    </xdr:to>
    <xdr:sp macro="" textlink="">
      <xdr:nvSpPr>
        <xdr:cNvPr id="5" name="모서리가 둥근 직사각형 4"/>
        <xdr:cNvSpPr/>
      </xdr:nvSpPr>
      <xdr:spPr>
        <a:xfrm>
          <a:off x="123825" y="95250"/>
          <a:ext cx="4867275" cy="571500"/>
        </a:xfrm>
        <a:prstGeom prst="roundRect">
          <a:avLst/>
        </a:prstGeom>
        <a:solidFill>
          <a:srgbClr val="FFFF00"/>
        </a:solidFill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n-US" altLang="ko-KR" sz="2400" b="1" i="0" u="none" strike="noStrike" baseline="0">
              <a:solidFill>
                <a:srgbClr val="000000"/>
              </a:solidFill>
              <a:latin typeface="+mn-ea"/>
              <a:ea typeface="+mn-ea"/>
            </a:rPr>
            <a:t>2013</a:t>
          </a:r>
          <a:r>
            <a:rPr lang="ko-KR" altLang="en-US" sz="2400" b="1" i="0" u="none" strike="noStrike" baseline="0">
              <a:solidFill>
                <a:srgbClr val="000000"/>
              </a:solidFill>
              <a:latin typeface="+mn-ea"/>
              <a:ea typeface="+mn-ea"/>
            </a:rPr>
            <a:t>년 신용카드 가입 현황</a:t>
          </a:r>
        </a:p>
      </xdr:txBody>
    </xdr:sp>
    <xdr:clientData/>
  </xdr:twoCellAnchor>
  <xdr:twoCellAnchor editAs="oneCell">
    <xdr:from>
      <xdr:col>6</xdr:col>
      <xdr:colOff>638175</xdr:colOff>
      <xdr:row>0</xdr:row>
      <xdr:rowOff>47625</xdr:rowOff>
    </xdr:from>
    <xdr:to>
      <xdr:col>10</xdr:col>
      <xdr:colOff>9525</xdr:colOff>
      <xdr:row>2</xdr:row>
      <xdr:rowOff>180975</xdr:rowOff>
    </xdr:to>
    <xdr:pic>
      <xdr:nvPicPr>
        <xdr:cNvPr id="6" name="그림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47625"/>
          <a:ext cx="2676525" cy="647700"/>
        </a:xfrm>
        <a:prstGeom prst="rect">
          <a:avLst/>
        </a:prstGeom>
        <a:solidFill>
          <a:sysClr val="window" lastClr="FFFFFF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0.57161</cdr:x>
      <cdr:y>0.1799</cdr:y>
    </cdr:from>
    <cdr:to>
      <cdr:x>0.68447</cdr:x>
      <cdr:y>0.3047</cdr:y>
    </cdr:to>
    <cdr:sp macro="" textlink="">
      <cdr:nvSpPr>
        <cdr:cNvPr id="2" name="모서리가 둥근 사각형 설명선 1"/>
        <cdr:cNvSpPr/>
      </cdr:nvSpPr>
      <cdr:spPr>
        <a:xfrm xmlns:a="http://schemas.openxmlformats.org/drawingml/2006/main">
          <a:off x="5316769" y="1092805"/>
          <a:ext cx="1049762" cy="758113"/>
        </a:xfrm>
        <a:prstGeom xmlns:a="http://schemas.openxmlformats.org/drawingml/2006/main" prst="wedgeRoundRectCallout">
          <a:avLst>
            <a:gd name="adj1" fmla="val -135934"/>
            <a:gd name="adj2" fmla="val -43361"/>
            <a:gd name="adj3" fmla="val 16667"/>
          </a:avLst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</a:rPr>
            <a:t>당월 최대</a:t>
          </a:r>
          <a:endParaRPr lang="en-US" altLang="ko-KR">
            <a:solidFill>
              <a:sysClr val="windowText" lastClr="000000"/>
            </a:solidFill>
          </a:endParaRPr>
        </a:p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</a:rPr>
            <a:t>신규가입률</a:t>
          </a:r>
          <a:endParaRPr lang="ko-KR">
            <a:solidFill>
              <a:sysClr val="windowText" lastClr="000000"/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윤선경" refreshedDate="41543.441713078704" createdVersion="3" refreshedVersion="3" minRefreshableVersion="3" recordCount="8">
  <cacheSource type="worksheet">
    <worksheetSource ref="B4:H12" sheet="제1작업"/>
  </cacheSource>
  <cacheFields count="7">
    <cacheField name="코드" numFmtId="0">
      <sharedItems/>
    </cacheField>
    <cacheField name="구분" numFmtId="0">
      <sharedItems count="3">
        <s v="국내전용"/>
        <s v="비자"/>
        <s v="마스터"/>
      </sharedItems>
    </cacheField>
    <cacheField name="혜택" numFmtId="0">
      <sharedItems/>
    </cacheField>
    <cacheField name="연회비" numFmtId="42">
      <sharedItems containsSemiMixedTypes="0" containsString="0" containsNumber="1" containsInteger="1" minValue="5000" maxValue="30000" count="3">
        <n v="5000"/>
        <n v="10000"/>
        <n v="30000"/>
      </sharedItems>
    </cacheField>
    <cacheField name="기존_x000a_가입자" numFmtId="177">
      <sharedItems containsSemiMixedTypes="0" containsString="0" containsNumber="1" containsInteger="1" minValue="9524" maxValue="25355" count="8">
        <n v="16524"/>
        <n v="9524"/>
        <n v="25355"/>
        <n v="18452"/>
        <n v="11085"/>
        <n v="20450"/>
        <n v="15156"/>
        <n v="13250"/>
      </sharedItems>
    </cacheField>
    <cacheField name="당월_x000a_신규가입자" numFmtId="177">
      <sharedItems containsSemiMixedTypes="0" containsString="0" containsNumber="1" containsInteger="1" minValue="256" maxValue="6580" count="8">
        <n v="256"/>
        <n v="954"/>
        <n v="6580"/>
        <n v="4572"/>
        <n v="2586"/>
        <n v="5842"/>
        <n v="2584"/>
        <n v="621"/>
      </sharedItems>
    </cacheField>
    <cacheField name="당월_x000a_신규가입률" numFmtId="176">
      <sharedItems containsSemiMixedTypes="0" containsString="0" containsNumber="1" minValue="1.4999999999999999E-2" maxValue="0.222" count="8">
        <n v="1.4999999999999999E-2"/>
        <n v="9.0999999999999998E-2"/>
        <n v="0.20599999999999999"/>
        <n v="0.19900000000000001"/>
        <n v="0.189"/>
        <n v="0.222"/>
        <n v="0.14599999999999999"/>
        <n v="4.4999999999999998E-2"/>
      </sharedItems>
      <fieldGroup base="6">
        <rangePr autoStart="0" autoEnd="0" startNum="0" endNum="0.3" groupInterval="0.1"/>
        <groupItems count="5">
          <s v="&lt;0"/>
          <s v="0-0.1"/>
          <s v="0.1-0.2"/>
          <s v="0.2-0.3"/>
          <s v="&gt;0.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L-0901S"/>
    <x v="0"/>
    <s v="쇼핑할인"/>
    <x v="0"/>
    <x v="0"/>
    <x v="0"/>
    <x v="0"/>
  </r>
  <r>
    <s v="L-1207D"/>
    <x v="0"/>
    <s v="병원할인"/>
    <x v="0"/>
    <x v="1"/>
    <x v="1"/>
    <x v="1"/>
  </r>
  <r>
    <s v="V-1101D"/>
    <x v="1"/>
    <s v="주유할인"/>
    <x v="0"/>
    <x v="2"/>
    <x v="2"/>
    <x v="2"/>
  </r>
  <r>
    <s v="V-1106S"/>
    <x v="1"/>
    <s v="쇼핑할인"/>
    <x v="1"/>
    <x v="3"/>
    <x v="3"/>
    <x v="3"/>
  </r>
  <r>
    <s v="L-1006D"/>
    <x v="0"/>
    <s v="교통비할인"/>
    <x v="0"/>
    <x v="4"/>
    <x v="4"/>
    <x v="4"/>
  </r>
  <r>
    <s v="M-2812D"/>
    <x v="2"/>
    <s v="항공마일리지"/>
    <x v="2"/>
    <x v="5"/>
    <x v="5"/>
    <x v="5"/>
  </r>
  <r>
    <s v="V-0901S"/>
    <x v="1"/>
    <s v="주유할인"/>
    <x v="0"/>
    <x v="6"/>
    <x v="6"/>
    <x v="6"/>
  </r>
  <r>
    <s v="M-2101S"/>
    <x v="2"/>
    <s v="항공마일리지"/>
    <x v="2"/>
    <x v="7"/>
    <x v="7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**" updatedVersion="3" minRefreshableVersion="3" showCalcMbrs="0" useAutoFormatting="1" colGrandTotals="0" itemPrintTitles="1" mergeItem="1" createdVersion="3" indent="0" outline="1" outlineData="1" multipleFieldFilters="0" rowHeaderCaption="구분" colHeaderCaption="당월 신규가입률">
  <location ref="B2:H8" firstHeaderRow="1" firstDataRow="3" firstDataCol="1"/>
  <pivotFields count="7">
    <pivotField showAll="0"/>
    <pivotField axis="axisRow" showAll="0" sortType="descending">
      <items count="4">
        <item x="1"/>
        <item x="2"/>
        <item x="0"/>
        <item t="default"/>
      </items>
    </pivotField>
    <pivotField showAll="0"/>
    <pivotField numFmtId="42" showAll="0">
      <items count="4">
        <item x="0"/>
        <item x="1"/>
        <item x="2"/>
        <item t="default"/>
      </items>
    </pivotField>
    <pivotField dataField="1" numFmtId="177" showAll="0">
      <items count="9">
        <item x="1"/>
        <item x="4"/>
        <item x="7"/>
        <item x="6"/>
        <item x="0"/>
        <item x="3"/>
        <item x="5"/>
        <item x="2"/>
        <item t="default"/>
      </items>
    </pivotField>
    <pivotField dataField="1" numFmtId="177" showAll="0">
      <items count="9">
        <item x="0"/>
        <item x="7"/>
        <item x="1"/>
        <item x="6"/>
        <item x="4"/>
        <item x="3"/>
        <item x="5"/>
        <item x="2"/>
        <item t="default"/>
      </items>
    </pivotField>
    <pivotField axis="axisCol" numFmtId="176" showAll="0">
      <items count="6">
        <item x="0"/>
        <item x="1"/>
        <item x="2"/>
        <item x="3"/>
        <item x="4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6"/>
    <field x="-2"/>
  </colFields>
  <colItems count="6"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평균 : 기존가입자" fld="4" subtotal="average" baseField="0" baseItem="0"/>
    <dataField name="평균 : 당월 신규가입자" fld="5" subtotal="average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표1" displayName="표1" ref="B18:H22" totalsRowShown="0" headerRowDxfId="12" headerRowBorderDxfId="11" tableBorderDxfId="10" totalsRowBorderDxfId="9" headerRowCellStyle="표준_Sheet2">
  <autoFilter ref="B18:H22"/>
  <tableColumns count="7">
    <tableColumn id="1" name="코드" dataDxfId="8" dataCellStyle="표준_Sheet2"/>
    <tableColumn id="2" name="구분" dataDxfId="7" dataCellStyle="표준_Sheet2"/>
    <tableColumn id="3" name="혜택" dataDxfId="6" dataCellStyle="표준_Sheet2"/>
    <tableColumn id="4" name="연회비" dataDxfId="5" dataCellStyle="쉼표 [0]"/>
    <tableColumn id="5" name="기존_x000a_가입자" dataDxfId="4" dataCellStyle="통화 [0]"/>
    <tableColumn id="6" name="당월_x000a_신규가입자" dataDxfId="3" dataCellStyle="쉼표 [0]"/>
    <tableColumn id="7" name="당월_x000a_신규가입률" dataDxfId="2" dataCellStyle="백분율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E14" sqref="E14"/>
    </sheetView>
  </sheetViews>
  <sheetFormatPr defaultRowHeight="16.5"/>
  <cols>
    <col min="1" max="1" width="1.625" style="2" customWidth="1"/>
    <col min="2" max="2" width="9" style="2"/>
    <col min="3" max="3" width="13" style="2" bestFit="1" customWidth="1"/>
    <col min="4" max="4" width="17.25" style="2" bestFit="1" customWidth="1"/>
    <col min="5" max="9" width="10.25" style="2" customWidth="1"/>
    <col min="10" max="10" width="12.625" style="2" customWidth="1"/>
    <col min="11" max="16384" width="9" style="2"/>
  </cols>
  <sheetData>
    <row r="1" spans="2:10" ht="20.25" customHeight="1"/>
    <row r="2" spans="2:10" ht="20.25" customHeight="1"/>
    <row r="3" spans="2:10" ht="20.25" customHeight="1" thickBot="1"/>
    <row r="4" spans="2:10" ht="33.75" thickBot="1">
      <c r="B4" s="40" t="s">
        <v>8</v>
      </c>
      <c r="C4" s="41" t="s">
        <v>21</v>
      </c>
      <c r="D4" s="42" t="s">
        <v>0</v>
      </c>
      <c r="E4" s="41" t="s">
        <v>4</v>
      </c>
      <c r="F4" s="41" t="s">
        <v>9</v>
      </c>
      <c r="G4" s="41" t="s">
        <v>10</v>
      </c>
      <c r="H4" s="41" t="s">
        <v>11</v>
      </c>
      <c r="I4" s="41" t="s">
        <v>12</v>
      </c>
      <c r="J4" s="43" t="s">
        <v>22</v>
      </c>
    </row>
    <row r="5" spans="2:10" ht="20.25" customHeight="1">
      <c r="B5" s="10" t="s">
        <v>24</v>
      </c>
      <c r="C5" s="11" t="s">
        <v>16</v>
      </c>
      <c r="D5" s="47" t="s">
        <v>33</v>
      </c>
      <c r="E5" s="44">
        <v>5000</v>
      </c>
      <c r="F5" s="12">
        <v>16524</v>
      </c>
      <c r="G5" s="13">
        <v>256</v>
      </c>
      <c r="H5" s="5">
        <v>1.4999999999999999E-2</v>
      </c>
      <c r="I5" s="4" t="str">
        <f t="shared" ref="I5:I12" si="0">RANK(G5,$G$5:$G$12) &amp; "위"</f>
        <v>8위</v>
      </c>
      <c r="J5" s="14" t="str">
        <f>IF(RIGHT(B5,1)="S","서울카드","대한카드")</f>
        <v>서울카드</v>
      </c>
    </row>
    <row r="6" spans="2:10" ht="20.25" customHeight="1">
      <c r="B6" s="15" t="s">
        <v>25</v>
      </c>
      <c r="C6" s="20" t="s">
        <v>16</v>
      </c>
      <c r="D6" s="20" t="s">
        <v>3</v>
      </c>
      <c r="E6" s="45">
        <v>5000</v>
      </c>
      <c r="F6" s="17">
        <v>9524</v>
      </c>
      <c r="G6" s="18">
        <v>954</v>
      </c>
      <c r="H6" s="7">
        <v>9.0999999999999998E-2</v>
      </c>
      <c r="I6" s="6" t="str">
        <f t="shared" si="0"/>
        <v>6위</v>
      </c>
      <c r="J6" s="19" t="str">
        <f t="shared" ref="J6:J12" si="1">IF(RIGHT(B6,1)="S","서울카드","대한카드")</f>
        <v>대한카드</v>
      </c>
    </row>
    <row r="7" spans="2:10" ht="20.25" customHeight="1">
      <c r="B7" s="15" t="s">
        <v>26</v>
      </c>
      <c r="C7" s="20" t="s">
        <v>17</v>
      </c>
      <c r="D7" s="20" t="s">
        <v>1</v>
      </c>
      <c r="E7" s="45">
        <v>5000</v>
      </c>
      <c r="F7" s="17">
        <v>25355</v>
      </c>
      <c r="G7" s="18">
        <v>6580</v>
      </c>
      <c r="H7" s="7">
        <v>0.20599999999999999</v>
      </c>
      <c r="I7" s="6" t="str">
        <f t="shared" si="0"/>
        <v>1위</v>
      </c>
      <c r="J7" s="19" t="str">
        <f t="shared" si="1"/>
        <v>대한카드</v>
      </c>
    </row>
    <row r="8" spans="2:10" ht="20.25" customHeight="1">
      <c r="B8" s="15" t="s">
        <v>30</v>
      </c>
      <c r="C8" s="20" t="s">
        <v>17</v>
      </c>
      <c r="D8" s="48" t="s">
        <v>33</v>
      </c>
      <c r="E8" s="45">
        <v>10000</v>
      </c>
      <c r="F8" s="17">
        <v>18452</v>
      </c>
      <c r="G8" s="18">
        <v>4572</v>
      </c>
      <c r="H8" s="7">
        <v>0.19900000000000001</v>
      </c>
      <c r="I8" s="6" t="str">
        <f t="shared" si="0"/>
        <v>3위</v>
      </c>
      <c r="J8" s="19" t="str">
        <f t="shared" si="1"/>
        <v>서울카드</v>
      </c>
    </row>
    <row r="9" spans="2:10" ht="20.25" customHeight="1">
      <c r="B9" s="15" t="s">
        <v>27</v>
      </c>
      <c r="C9" s="20" t="s">
        <v>16</v>
      </c>
      <c r="D9" s="20" t="s">
        <v>2</v>
      </c>
      <c r="E9" s="45">
        <v>5000</v>
      </c>
      <c r="F9" s="17">
        <v>11085</v>
      </c>
      <c r="G9" s="18">
        <v>2586</v>
      </c>
      <c r="H9" s="7">
        <v>0.189</v>
      </c>
      <c r="I9" s="6" t="str">
        <f t="shared" si="0"/>
        <v>4위</v>
      </c>
      <c r="J9" s="19" t="str">
        <f t="shared" si="1"/>
        <v>대한카드</v>
      </c>
    </row>
    <row r="10" spans="2:10" ht="20.25" customHeight="1">
      <c r="B10" s="15" t="s">
        <v>31</v>
      </c>
      <c r="C10" s="16" t="s">
        <v>19</v>
      </c>
      <c r="D10" s="16" t="s">
        <v>6</v>
      </c>
      <c r="E10" s="45">
        <v>30000</v>
      </c>
      <c r="F10" s="17">
        <v>20450</v>
      </c>
      <c r="G10" s="18">
        <v>5842</v>
      </c>
      <c r="H10" s="7">
        <v>0.222</v>
      </c>
      <c r="I10" s="6" t="str">
        <f t="shared" si="0"/>
        <v>2위</v>
      </c>
      <c r="J10" s="19" t="str">
        <f t="shared" si="1"/>
        <v>대한카드</v>
      </c>
    </row>
    <row r="11" spans="2:10" ht="20.25" customHeight="1">
      <c r="B11" s="15" t="s">
        <v>28</v>
      </c>
      <c r="C11" s="20" t="s">
        <v>17</v>
      </c>
      <c r="D11" s="20" t="s">
        <v>1</v>
      </c>
      <c r="E11" s="45">
        <v>5000</v>
      </c>
      <c r="F11" s="17">
        <v>15156</v>
      </c>
      <c r="G11" s="18">
        <v>2584</v>
      </c>
      <c r="H11" s="7">
        <v>0.14599999999999999</v>
      </c>
      <c r="I11" s="6" t="str">
        <f t="shared" si="0"/>
        <v>5위</v>
      </c>
      <c r="J11" s="19" t="str">
        <f t="shared" si="1"/>
        <v>서울카드</v>
      </c>
    </row>
    <row r="12" spans="2:10" ht="20.25" customHeight="1" thickBot="1">
      <c r="B12" s="21" t="s">
        <v>29</v>
      </c>
      <c r="C12" s="22" t="s">
        <v>19</v>
      </c>
      <c r="D12" s="22" t="s">
        <v>6</v>
      </c>
      <c r="E12" s="46">
        <v>30000</v>
      </c>
      <c r="F12" s="23">
        <v>13250</v>
      </c>
      <c r="G12" s="24">
        <v>621</v>
      </c>
      <c r="H12" s="9">
        <v>4.4999999999999998E-2</v>
      </c>
      <c r="I12" s="8" t="str">
        <f t="shared" si="0"/>
        <v>7위</v>
      </c>
      <c r="J12" s="25" t="str">
        <f t="shared" si="1"/>
        <v>서울카드</v>
      </c>
    </row>
    <row r="13" spans="2:10" ht="20.25" customHeight="1">
      <c r="B13" s="63" t="s">
        <v>32</v>
      </c>
      <c r="C13" s="64"/>
      <c r="D13" s="64"/>
      <c r="E13" s="37">
        <f>COUNTIF(C5:C12,"비자")</f>
        <v>3</v>
      </c>
      <c r="F13" s="65"/>
      <c r="G13" s="67" t="s">
        <v>15</v>
      </c>
      <c r="H13" s="68"/>
      <c r="I13" s="68"/>
      <c r="J13" s="38">
        <f>SUMPRODUCT(연회비,(F5:F12+G5:G12))</f>
        <v>1888150000</v>
      </c>
    </row>
    <row r="14" spans="2:10" ht="20.25" customHeight="1" thickBot="1">
      <c r="B14" s="69" t="s">
        <v>42</v>
      </c>
      <c r="C14" s="70"/>
      <c r="D14" s="70"/>
      <c r="E14" s="61">
        <f>ROUNDUP(AVERAGE(F5:F12),-3)</f>
        <v>17000</v>
      </c>
      <c r="F14" s="66"/>
      <c r="G14" s="39" t="s">
        <v>5</v>
      </c>
      <c r="H14" s="26" t="s">
        <v>23</v>
      </c>
      <c r="I14" s="39" t="s">
        <v>7</v>
      </c>
      <c r="J14" s="27">
        <f>VLOOKUP(H14,B5:H12,7,0)</f>
        <v>1.4999999999999999E-2</v>
      </c>
    </row>
    <row r="15" spans="2:10">
      <c r="E15" s="62"/>
    </row>
    <row r="16" spans="2:10">
      <c r="E16" s="62"/>
    </row>
  </sheetData>
  <sortState ref="A5:J12">
    <sortCondition ref="A5"/>
  </sortState>
  <mergeCells count="4">
    <mergeCell ref="G13:I13"/>
    <mergeCell ref="B13:D13"/>
    <mergeCell ref="F13:F14"/>
    <mergeCell ref="B14:D14"/>
  </mergeCells>
  <phoneticPr fontId="6" type="noConversion"/>
  <conditionalFormatting sqref="H5:H12">
    <cfRule type="dataBar" priority="1">
      <dataBar>
        <cfvo type="min"/>
        <cfvo type="max"/>
        <color rgb="FFFF555A"/>
      </dataBar>
    </cfRule>
  </conditionalFormatting>
  <dataValidations disablePrompts="1" count="1">
    <dataValidation type="list" allowBlank="1" showInputMessage="1" showErrorMessage="1" sqref="H14">
      <formula1>$B$5:$B$12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workbookViewId="0">
      <selection activeCell="O28" sqref="O28"/>
    </sheetView>
  </sheetViews>
  <sheetFormatPr defaultRowHeight="16.5"/>
  <cols>
    <col min="1" max="1" width="1.625" style="1" customWidth="1"/>
    <col min="2" max="2" width="9" style="1"/>
    <col min="3" max="3" width="13" style="1" bestFit="1" customWidth="1"/>
    <col min="4" max="4" width="17.25" style="1" bestFit="1" customWidth="1"/>
    <col min="5" max="5" width="10.5" style="1" customWidth="1"/>
    <col min="6" max="6" width="9" style="1"/>
    <col min="7" max="8" width="10.5" style="1" customWidth="1"/>
    <col min="9" max="16384" width="9" style="1"/>
  </cols>
  <sheetData>
    <row r="1" spans="2:8" ht="17.25" thickBot="1"/>
    <row r="2" spans="2:8" ht="33.75" thickBot="1">
      <c r="B2" s="40" t="s">
        <v>8</v>
      </c>
      <c r="C2" s="41" t="s">
        <v>21</v>
      </c>
      <c r="D2" s="42" t="s">
        <v>0</v>
      </c>
      <c r="E2" s="41" t="s">
        <v>4</v>
      </c>
      <c r="F2" s="41" t="s">
        <v>9</v>
      </c>
      <c r="G2" s="41" t="s">
        <v>10</v>
      </c>
      <c r="H2" s="41" t="s">
        <v>11</v>
      </c>
    </row>
    <row r="3" spans="2:8">
      <c r="B3" s="10" t="s">
        <v>24</v>
      </c>
      <c r="C3" s="11" t="s">
        <v>16</v>
      </c>
      <c r="D3" s="47" t="s">
        <v>33</v>
      </c>
      <c r="E3" s="44">
        <v>5000</v>
      </c>
      <c r="F3" s="12">
        <v>16524</v>
      </c>
      <c r="G3" s="13">
        <v>256</v>
      </c>
      <c r="H3" s="5">
        <v>1.4999999999999999E-2</v>
      </c>
    </row>
    <row r="4" spans="2:8">
      <c r="B4" s="15" t="s">
        <v>25</v>
      </c>
      <c r="C4" s="20" t="s">
        <v>16</v>
      </c>
      <c r="D4" s="20" t="s">
        <v>3</v>
      </c>
      <c r="E4" s="45">
        <v>5000</v>
      </c>
      <c r="F4" s="17">
        <v>9524</v>
      </c>
      <c r="G4" s="18">
        <v>954</v>
      </c>
      <c r="H4" s="7">
        <v>9.0999999999999998E-2</v>
      </c>
    </row>
    <row r="5" spans="2:8">
      <c r="B5" s="15" t="s">
        <v>26</v>
      </c>
      <c r="C5" s="20" t="s">
        <v>17</v>
      </c>
      <c r="D5" s="20" t="s">
        <v>1</v>
      </c>
      <c r="E5" s="45">
        <v>5000</v>
      </c>
      <c r="F5" s="17">
        <v>25355</v>
      </c>
      <c r="G5" s="18">
        <v>6580</v>
      </c>
      <c r="H5" s="7">
        <v>0.20599999999999999</v>
      </c>
    </row>
    <row r="6" spans="2:8">
      <c r="B6" s="15" t="s">
        <v>30</v>
      </c>
      <c r="C6" s="20" t="s">
        <v>17</v>
      </c>
      <c r="D6" s="48" t="s">
        <v>33</v>
      </c>
      <c r="E6" s="45">
        <v>10000</v>
      </c>
      <c r="F6" s="17">
        <v>18452</v>
      </c>
      <c r="G6" s="18">
        <v>4572</v>
      </c>
      <c r="H6" s="7">
        <v>0.19900000000000001</v>
      </c>
    </row>
    <row r="7" spans="2:8">
      <c r="B7" s="15" t="s">
        <v>27</v>
      </c>
      <c r="C7" s="20" t="s">
        <v>16</v>
      </c>
      <c r="D7" s="20" t="s">
        <v>2</v>
      </c>
      <c r="E7" s="45">
        <v>5000</v>
      </c>
      <c r="F7" s="17">
        <v>11085</v>
      </c>
      <c r="G7" s="18">
        <v>2586</v>
      </c>
      <c r="H7" s="7">
        <v>0.189</v>
      </c>
    </row>
    <row r="8" spans="2:8">
      <c r="B8" s="15" t="s">
        <v>31</v>
      </c>
      <c r="C8" s="16" t="s">
        <v>19</v>
      </c>
      <c r="D8" s="16" t="s">
        <v>6</v>
      </c>
      <c r="E8" s="45">
        <v>30000</v>
      </c>
      <c r="F8" s="17">
        <v>20450</v>
      </c>
      <c r="G8" s="18">
        <v>5842</v>
      </c>
      <c r="H8" s="7">
        <v>0.222</v>
      </c>
    </row>
    <row r="9" spans="2:8">
      <c r="B9" s="15" t="s">
        <v>28</v>
      </c>
      <c r="C9" s="20" t="s">
        <v>17</v>
      </c>
      <c r="D9" s="20" t="s">
        <v>1</v>
      </c>
      <c r="E9" s="45">
        <v>5000</v>
      </c>
      <c r="F9" s="17">
        <v>15156</v>
      </c>
      <c r="G9" s="18">
        <v>2584</v>
      </c>
      <c r="H9" s="7">
        <v>0.14599999999999999</v>
      </c>
    </row>
    <row r="10" spans="2:8" ht="17.25" thickBot="1">
      <c r="B10" s="21" t="s">
        <v>29</v>
      </c>
      <c r="C10" s="22" t="s">
        <v>19</v>
      </c>
      <c r="D10" s="22" t="s">
        <v>6</v>
      </c>
      <c r="E10" s="46">
        <v>30000</v>
      </c>
      <c r="F10" s="23">
        <v>13250</v>
      </c>
      <c r="G10" s="24">
        <v>621</v>
      </c>
      <c r="H10" s="9">
        <v>4.4999999999999998E-2</v>
      </c>
    </row>
    <row r="12" spans="2:8" ht="17.25" thickBot="1"/>
    <row r="13" spans="2:8" ht="33.75" thickBot="1">
      <c r="B13" s="42" t="s">
        <v>0</v>
      </c>
      <c r="C13" s="41" t="s">
        <v>10</v>
      </c>
    </row>
    <row r="14" spans="2:8">
      <c r="B14" s="3" t="s">
        <v>13</v>
      </c>
      <c r="C14" s="3" t="s">
        <v>14</v>
      </c>
    </row>
    <row r="18" spans="2:8" ht="33.75" thickBot="1">
      <c r="B18" s="50" t="s">
        <v>8</v>
      </c>
      <c r="C18" s="51" t="s">
        <v>21</v>
      </c>
      <c r="D18" s="52" t="s">
        <v>0</v>
      </c>
      <c r="E18" s="51" t="s">
        <v>4</v>
      </c>
      <c r="F18" s="51" t="s">
        <v>9</v>
      </c>
      <c r="G18" s="51" t="s">
        <v>10</v>
      </c>
      <c r="H18" s="53" t="s">
        <v>11</v>
      </c>
    </row>
    <row r="19" spans="2:8">
      <c r="B19" s="30" t="s">
        <v>26</v>
      </c>
      <c r="C19" s="16" t="s">
        <v>17</v>
      </c>
      <c r="D19" s="16" t="s">
        <v>1</v>
      </c>
      <c r="E19" s="59">
        <v>5000</v>
      </c>
      <c r="F19" s="28">
        <v>25355</v>
      </c>
      <c r="G19" s="29">
        <v>6580</v>
      </c>
      <c r="H19" s="31">
        <v>0.20599999999999999</v>
      </c>
    </row>
    <row r="20" spans="2:8">
      <c r="B20" s="30" t="s">
        <v>30</v>
      </c>
      <c r="C20" s="16" t="s">
        <v>17</v>
      </c>
      <c r="D20" s="49" t="s">
        <v>33</v>
      </c>
      <c r="E20" s="59">
        <v>10000</v>
      </c>
      <c r="F20" s="28">
        <v>18452</v>
      </c>
      <c r="G20" s="29">
        <v>4572</v>
      </c>
      <c r="H20" s="31">
        <v>0.19900000000000001</v>
      </c>
    </row>
    <row r="21" spans="2:8">
      <c r="B21" s="30" t="s">
        <v>27</v>
      </c>
      <c r="C21" s="16" t="s">
        <v>16</v>
      </c>
      <c r="D21" s="16" t="s">
        <v>2</v>
      </c>
      <c r="E21" s="59">
        <v>5000</v>
      </c>
      <c r="F21" s="28">
        <v>11085</v>
      </c>
      <c r="G21" s="29">
        <v>2586</v>
      </c>
      <c r="H21" s="31">
        <v>0.189</v>
      </c>
    </row>
    <row r="22" spans="2:8">
      <c r="B22" s="32" t="s">
        <v>28</v>
      </c>
      <c r="C22" s="33" t="s">
        <v>17</v>
      </c>
      <c r="D22" s="33" t="s">
        <v>1</v>
      </c>
      <c r="E22" s="60">
        <v>5000</v>
      </c>
      <c r="F22" s="34">
        <v>15156</v>
      </c>
      <c r="G22" s="35">
        <v>2584</v>
      </c>
      <c r="H22" s="36">
        <v>0.14599999999999999</v>
      </c>
    </row>
  </sheetData>
  <sortState ref="B3:H10">
    <sortCondition descending="1" ref="C3:C10"/>
  </sortState>
  <phoneticPr fontId="6" type="noConversion"/>
  <conditionalFormatting sqref="H3:H10">
    <cfRule type="dataBar" priority="1">
      <dataBar>
        <cfvo type="min"/>
        <cfvo type="max"/>
        <color rgb="FFFF555A"/>
      </dataBar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E14" sqref="E14"/>
    </sheetView>
  </sheetViews>
  <sheetFormatPr defaultRowHeight="16.5"/>
  <cols>
    <col min="1" max="1" width="1.625" customWidth="1"/>
    <col min="2" max="2" width="9.5" customWidth="1"/>
    <col min="3" max="3" width="20.125" bestFit="1" customWidth="1"/>
    <col min="4" max="4" width="22.125" customWidth="1"/>
    <col min="5" max="5" width="17.375" bestFit="1" customWidth="1"/>
    <col min="6" max="6" width="22.125" customWidth="1"/>
    <col min="7" max="7" width="17.375" bestFit="1" customWidth="1"/>
    <col min="8" max="8" width="22.125" bestFit="1" customWidth="1"/>
    <col min="9" max="9" width="22.875" bestFit="1" customWidth="1"/>
    <col min="10" max="10" width="27" bestFit="1" customWidth="1"/>
  </cols>
  <sheetData>
    <row r="2" spans="2:8">
      <c r="B2" s="58"/>
      <c r="C2" s="55" t="s">
        <v>35</v>
      </c>
      <c r="D2" s="58"/>
      <c r="E2" s="58"/>
      <c r="F2" s="58"/>
      <c r="G2" s="58"/>
      <c r="H2" s="58"/>
    </row>
    <row r="3" spans="2:8">
      <c r="B3" s="58"/>
      <c r="C3" s="71" t="s">
        <v>38</v>
      </c>
      <c r="D3" s="72"/>
      <c r="E3" s="71" t="s">
        <v>39</v>
      </c>
      <c r="F3" s="72"/>
      <c r="G3" s="71" t="s">
        <v>40</v>
      </c>
      <c r="H3" s="72"/>
    </row>
    <row r="4" spans="2:8">
      <c r="B4" s="55" t="s">
        <v>20</v>
      </c>
      <c r="C4" s="56" t="s">
        <v>37</v>
      </c>
      <c r="D4" s="56" t="s">
        <v>36</v>
      </c>
      <c r="E4" s="56" t="s">
        <v>37</v>
      </c>
      <c r="F4" s="56" t="s">
        <v>36</v>
      </c>
      <c r="G4" s="56" t="s">
        <v>37</v>
      </c>
      <c r="H4" s="56" t="s">
        <v>36</v>
      </c>
    </row>
    <row r="5" spans="2:8">
      <c r="B5" s="57" t="s">
        <v>17</v>
      </c>
      <c r="C5" s="54" t="s">
        <v>41</v>
      </c>
      <c r="D5" s="54" t="s">
        <v>41</v>
      </c>
      <c r="E5" s="54">
        <v>16804</v>
      </c>
      <c r="F5" s="54">
        <v>3578</v>
      </c>
      <c r="G5" s="54">
        <v>25355</v>
      </c>
      <c r="H5" s="54">
        <v>6580</v>
      </c>
    </row>
    <row r="6" spans="2:8">
      <c r="B6" s="57" t="s">
        <v>18</v>
      </c>
      <c r="C6" s="54">
        <v>13250</v>
      </c>
      <c r="D6" s="54">
        <v>621</v>
      </c>
      <c r="E6" s="54" t="s">
        <v>41</v>
      </c>
      <c r="F6" s="54" t="s">
        <v>41</v>
      </c>
      <c r="G6" s="54">
        <v>20450</v>
      </c>
      <c r="H6" s="54">
        <v>5842</v>
      </c>
    </row>
    <row r="7" spans="2:8">
      <c r="B7" s="57" t="s">
        <v>16</v>
      </c>
      <c r="C7" s="54">
        <v>13024</v>
      </c>
      <c r="D7" s="54">
        <v>605</v>
      </c>
      <c r="E7" s="54">
        <v>11085</v>
      </c>
      <c r="F7" s="54">
        <v>2586</v>
      </c>
      <c r="G7" s="54" t="s">
        <v>41</v>
      </c>
      <c r="H7" s="54" t="s">
        <v>41</v>
      </c>
    </row>
    <row r="8" spans="2:8">
      <c r="B8" s="57" t="s">
        <v>34</v>
      </c>
      <c r="C8" s="54">
        <v>13099.333333333334</v>
      </c>
      <c r="D8" s="54">
        <v>610.33333333333337</v>
      </c>
      <c r="E8" s="54">
        <v>14897.666666666666</v>
      </c>
      <c r="F8" s="54">
        <v>3247.3333333333335</v>
      </c>
      <c r="G8" s="54">
        <v>22902.5</v>
      </c>
      <c r="H8" s="54">
        <v>6211</v>
      </c>
    </row>
  </sheetData>
  <mergeCells count="3">
    <mergeCell ref="C3:D3"/>
    <mergeCell ref="E3:F3"/>
    <mergeCell ref="G3:H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연회비</vt:lpstr>
      <vt:lpstr>제2작업!Criteria</vt:lpstr>
      <vt:lpstr>제2작업!Extract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김선정</cp:lastModifiedBy>
  <dcterms:created xsi:type="dcterms:W3CDTF">2011-10-23T00:51:37Z</dcterms:created>
  <dcterms:modified xsi:type="dcterms:W3CDTF">2013-10-12T05:17:44Z</dcterms:modified>
</cp:coreProperties>
</file>